
<file path=[Content_Types].xml><?xml version="1.0" encoding="utf-8"?>
<Types xmlns="http://schemas.openxmlformats.org/package/2006/content-types" xmlns:xsd="http://www.w3.org/2001/XMLSchema" xmlns:xsi="http://www.w3.org/2001/XMLSchema-instance">
  <Default Extension="xml" ContentType="application/xml"/>
  <Default Extension="bin" ContentType="application/vnd.ms-excel.sheet.binary.macroEnabled.main"/>
  <Default Extension="vml" ContentType="application/vnd.openxmlformats-officedocument.vmlDrawing"/>
  <Default Extension="data" ContentType="application/vnd.openxmlformats-officedocument.model+data"/>
  <Default Extension="bmp" ContentType="image/bmp"/>
  <Default Extension="png" ContentType="image/png"/>
  <Default Extension="gif" ContentType="image/gif"/>
  <Default Extension="emf" ContentType="image/x-emf"/>
  <Default Extension="wmf" ContentType="image/x-wmf"/>
  <Default Extension="jpg" ContentType="image/jpeg"/>
  <Default Extension="jpeg" ContentType="image/jpeg"/>
  <Default Extension="tif" ContentType="image/tiff"/>
  <Default Extension="tiff" ContentType="image/tiff"/>
  <Default Extension="pdf" ContentType="application/pdf"/>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docProps/core.xml" ContentType="application/vnd.openxmlformats-package.core-properties+xml"/>
  <Override PartName="/docProps/app.xml" ContentType="application/vnd.openxmlformats-officedocument.extended-properties+xml"/>
  <Override PartName="/xl/comments2.xml" ContentType="application/vnd.openxmlformats-officedocument.spreadsheetml.comments+xml"/>
  <Override PartName="/xl/comments4.xml" ContentType="application/vnd.openxmlformats-officedocument.spreadsheetml.comments+xml"/>
  <Override PartName="/xl/metadata.xml" ContentType="application/vnd.openxmlformats-officedocument.spreadsheetml.sheetMetadata+xml"/>
</Types>
</file>

<file path=_rels/.rels><?xml version="1.0" encoding="UTF-8" standalone="yes"?>
<Relationships xmlns="http://schemas.openxmlformats.org/package/2006/relationships"><Relationship Id="rId2" Type="http://schemas.openxmlformats.org/package/2006/relationships/metadata/core-properties" Target="docProps/core.xml"/><Relationship Id="rId3" Type="http://schemas.openxmlformats.org/officeDocument/2006/relationships/extended-properties" Target="docProps/app.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workbookPr codeName="ThisWorkbook" updateLinks="never"/>
  <sheets>
    <sheet name="Explications" sheetId="1" r:id="rId1"/>
    <sheet name="Bilan mensuel" sheetId="2" r:id="rId2"/>
    <sheet name="2024" sheetId="3" r:id="rId3"/>
    <sheet name="2026" sheetId="4" r:id="rId4"/>
    <sheet name="TOTAL" sheetId="5" r:id="rId5"/>
    <sheet name="Calcul renta (TRI)" sheetId="6" r:id="rId6"/>
  </sheets>
  <definedNames>
    <definedName name="CAP1E">#REF!</definedName>
    <definedName name="d">#REF!</definedName>
    <definedName name="Différé">[1]TAM!$V$8</definedName>
    <definedName name="DiffTotal">#REF!</definedName>
    <definedName name="EchFIXE">#REF!</definedName>
    <definedName name="INT1E">#REF!</definedName>
    <definedName name="NbDeci">#REF!</definedName>
    <definedName name="NoEchMaxi">#REF!</definedName>
    <definedName name="NoEchRemb">#REF!</definedName>
  </definedNames>
</workbook>
</file>

<file path=xl/comments2.xml><?xml version="1.0" encoding="utf-8"?>
<comments xmlns="http://schemas.openxmlformats.org/spreadsheetml/2006/main">
  <authors>
    <author>Nicolas</author>
  </authors>
  <commentList>
    <comment ref="N17" authorId="0">
      <text>
        <t>Injection de 4k€</t>
      </text>
    </comment>
    <comment ref="A40" authorId="0">
      <text>
        <t>Au prix d'achat (éventuellement prix du marché revu tous les ans, si donnée fiable)</t>
      </text>
    </comment>
    <comment ref="A41" authorId="0">
      <text>
        <t>CRD = capital restant dû (lire le tableau d'amortissement tous les mois, car chaque mois le CRD diminue).</t>
      </text>
    </comment>
  </commentList>
</comments>
</file>

<file path=xl/comments4.xml><?xml version="1.0" encoding="utf-8"?>
<comments xmlns="http://schemas.openxmlformats.org/spreadsheetml/2006/main">
  <authors>
    <author>Nicolas DECAUDAIN</author>
  </authors>
  <commentList>
    <comment ref="A7" authorId="0">
      <text>
        <t xml:space="preserve">Evolution du PEA et CTO (et autre enveloppes d'investissement) entre M-1 et M. Donc on tient compte des PV latentes.
Pour aller plus loin, possible de calculer le TRI dans le dernier onglet du fichier.</t>
      </text>
    </comment>
  </commentList>
</comments>
</file>

<file path=xl/metadata.xml><?xml version="1.0" encoding="utf-8"?>
<metadata xmlns="http://schemas.openxmlformats.org/spreadsheetml/2006/main" xmlns:xlrd="http://schemas.microsoft.com/office/spreadsheetml/2017/richdata"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tyles.xml><?xml version="1.0" encoding="utf-8"?>
<styleSheet xmlns="http://schemas.openxmlformats.org/spreadsheetml/2006/main" xmlns:vt="http://schemas.openxmlformats.org/officeDocument/2006/docPropsVTypes">
  <numFmts count="7">
    <numFmt numFmtId="5" formatCode="#,##0\ &quot;€&quot;;\-#,##0\ &quot;€&quot;"/>
    <numFmt numFmtId="6" formatCode="#,##0\ &quot;€&quot;;[Red]\-#,##0\ &quot;€&quot;"/>
    <numFmt numFmtId="56" formatCode="&quot;上午/下午 &quot;hh&quot;時&quot;mm&quot;分&quot;ss&quot;秒 &quot;"/>
    <numFmt numFmtId="164" formatCode="_-* #,##0.00\ [$€]_-;\-* #,##0.00\ [$€]_-;_-* &quot;-&quot;??\ [$€]_-;_-@_-"/>
    <numFmt numFmtId="165" formatCode="#,##0\ &quot;€&quot;"/>
    <numFmt numFmtId="166" formatCode="#,##0.00\ &quot;€&quot;"/>
    <numFmt numFmtId="167" formatCode="#,##0.00;\-#,##0.00;&quot;&quot;"/>
  </numFmts>
  <fonts count="1">
    <font>
      <sz val="12"/>
      <color theme="1"/>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8">
    <xf numFmtId="0" fontId="0" fillId="0" borderId="0" xfId="0" applyNumberFormat="1"/>
    <xf numFmtId="17" fontId="0" fillId="0" borderId="0" xfId="0" applyNumberFormat="1"/>
    <xf numFmtId="165" fontId="0" fillId="0" borderId="0" xfId="0" applyNumberFormat="1"/>
    <xf numFmtId="9" fontId="0" fillId="0" borderId="0" xfId="0" applyNumberFormat="1"/>
    <xf numFmtId="4" fontId="0" fillId="0" borderId="0" xfId="0" applyNumberFormat="1"/>
    <xf numFmtId="2" fontId="0" fillId="0" borderId="0" xfId="0" applyNumberFormat="1"/>
    <xf numFmtId="14" fontId="0" fillId="0" borderId="0" xfId="0" applyNumberFormat="1"/>
    <xf numFmtId="10" fontId="0" fillId="0" borderId="0" xfId="0" applyNumberFormat="1"/>
  </cellXfs>
  <cellStyles count="1">
    <cellStyle name="Normal" xfId="0" builtinId="0"/>
  </cellStyles>
  <dxfs count="0"/>
  <tableStyles count="0" defaultTableStyle="TableStyleMedium9" defaultPivotStyle="PivotStyleMedium4"/>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worksheet" Target="worksheets/sheet6.xml"/><Relationship Id="rId7" Type="http://schemas.openxmlformats.org/officeDocument/2006/relationships/theme" Target="theme/theme1.xml"/><Relationship Id="rId8" Type="http://schemas.openxmlformats.org/officeDocument/2006/relationships/styles" Target="styles.xml"/><Relationship Id="rId9" Type="http://schemas.openxmlformats.org/officeDocument/2006/relationships/sheetMetadata" Target="metadata.xml"/></Relationships>
</file>

<file path=xl/theme/theme1.xml><?xml version="1.0" encoding="utf-8"?>
<a:theme xmlns:a="http://schemas.openxmlformats.org/drawingml/2006/main" name="ThÃ¨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ï¼­ï¼³ ï¼°ã´ã·ãã¯"/>
        <a:font script="Hang" typeface="ë§ì ê³ ë"/>
        <a:font script="Hans" typeface="å®ä½"/>
        <a:font script="Hant" typeface="æ°ç´°æé«"/>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ï¼­ï¼³ ï¼°ã´ã·ãã¯"/>
        <a:font script="Hang" typeface="ë§ì ê³ ë"/>
        <a:font script="Hans" typeface="å®ä½"/>
        <a:font script="Hant" typeface="æ°ç´°æé«"/>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avenuedesinvestisseurs.fr/" TargetMode="External"/><Relationship Id="rId2" Type="http://schemas.openxmlformats.org/officeDocument/2006/relationships/hyperlink" Target="https://avenuedesinvestisseurs.fr/allocation-patrimoniale-repartition-allocation-ideale-actifs/" TargetMode="External"/><Relationship Id="rId3" Type="http://schemas.openxmlformats.org/officeDocument/2006/relationships/hyperlink" Target="https://avenuedesinvestisseurs.fr/av-assurance-vie" TargetMode="External"/><Relationship Id="rId4" Type="http://schemas.openxmlformats.org/officeDocument/2006/relationships/hyperlink" Target="https://avenuedesinvestisseurs.fr/av-assurance-vie/les-meilleures-assurances-vie/" TargetMode="External"/><Relationship Id="rId5" Type="http://schemas.openxmlformats.org/officeDocument/2006/relationships/hyperlink" Target="https://avenuedesinvestisseurs.fr/comprendre-investir-bourse/" TargetMode="External"/><Relationship Id="rId6" Type="http://schemas.openxmlformats.org/officeDocument/2006/relationships/hyperlink" Target="https://avenuedesinvestisseurs.fr/comprendre-investir-bourse/plan-depargne-en-actions-pea/" TargetMode="External"/><Relationship Id="rId7" Type="http://schemas.openxmlformats.org/officeDocument/2006/relationships/hyperlink" Target="https://avenuedesinvestisseurs.fr/investissement-immobilier/" TargetMode="External"/><Relationship Id="rId8" Type="http://schemas.openxmlformats.org/officeDocument/2006/relationships/hyperlink" Target="https://avenuedesinvestisseurs.fr/per-plan-epargne-retraite/" TargetMode="External"/><Relationship Id="rId9" Type="http://schemas.openxmlformats.org/officeDocument/2006/relationships/hyperlink" Target="https://avenuedesinvestisseurs.fr/defiscalisation/" TargetMode="External"/><Relationship Id="rId10" Type="http://schemas.openxmlformats.org/officeDocument/2006/relationships/hyperlink" Target="https://avenuedesinvestisseurs.fr/comprendre-investir-bourse/cto-compte-titres-ordinaire/" TargetMode="External"/><Relationship Id="rId11" Type="http://schemas.openxmlformats.org/officeDocument/2006/relationships/hyperlink" Target="https://avenuedesinvestisseurs.fr/category/retraite/" TargetMode="External"/><Relationship Id="rId12" Type="http://schemas.openxmlformats.org/officeDocument/2006/relationships/hyperlink" Target="https://avenuedesinvestisseurs.fr/investissement-immobilier/scpi-societes-civiles-de-placement-immobilier/"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https://avenuedesinvestisseurs.fr/" TargetMode="External"/><Relationship Id="rId2" Type="http://schemas.openxmlformats.org/officeDocument/2006/relationships/hyperlink" Target="https://avenuedesinvestisseurs.fr/banques-en-ligne-gratuites/choisir-sa-banque-en-ligne-comparatif/" TargetMode="External"/><Relationship Id="rId3" Type="http://schemas.openxmlformats.org/officeDocument/2006/relationships/hyperlink" Target="https://avenuedesinvestisseurs.fr/banques-en-ligne-gratuites/choisir-sa-banque-en-ligne-comparatif/" TargetMode="External"/><Relationship Id="rId4" Type="http://schemas.openxmlformats.org/officeDocument/2006/relationships/hyperlink" Target="https://avenuedesinvestisseurs.fr/linxea-avis-assurance-vie-en-ligne-courtier/" TargetMode="External"/><Relationship Id="rId5" Type="http://schemas.openxmlformats.org/officeDocument/2006/relationships/hyperlink" Target="https://avenuedesinvestisseurs.fr/avis-lucya-cardif-assurance-vie/" TargetMode="External"/><Relationship Id="rId6" Type="http://schemas.openxmlformats.org/officeDocument/2006/relationships/hyperlink" Target="https://avenuedesinvestisseurs.fr/yomoni-avis-gestion-pilotee/" TargetMode="External"/><Relationship Id="rId7" Type="http://schemas.openxmlformats.org/officeDocument/2006/relationships/hyperlink" Target="https://avenuedesinvestisseurs.fr/trade-republic-avis-sur-le-courtier-actions/" TargetMode="External"/><Relationship Id="rId8" Type="http://schemas.openxmlformats.org/officeDocument/2006/relationships/hyperlink" Target="https://avenuedesinvestisseurs.fr/avis-fortuneo-bourse-pea-cto/" TargetMode="External"/><Relationship Id="rId9" Type="http://schemas.openxmlformats.org/officeDocument/2006/relationships/hyperlink" Target="https://avenuedesinvestisseurs.fr/investissement-immobilier/scpi-societes-civiles-de-placement-immobilier/" TargetMode="External"/><Relationship Id="rId10" Type="http://schemas.openxmlformats.org/officeDocument/2006/relationships/vmlDrawing" Target="../drawings/vmlDrawing2.vml"/><Relationship Id="rId11" Type="http://schemas.openxmlformats.org/officeDocument/2006/relationships/comments" Target="../comments2.x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4.vml"/><Relationship Id="rId2" Type="http://schemas.openxmlformats.org/officeDocument/2006/relationships/comments" Target="../comments4.xml"/></Relationships>
</file>

<file path=xl/worksheets/_rels/sheet6.xml.rels><?xml version="1.0" encoding="UTF-8" standalone="yes"?>
<Relationships xmlns="http://schemas.openxmlformats.org/package/2006/relationships"><Relationship Id="rId1" Type="http://schemas.openxmlformats.org/officeDocument/2006/relationships/hyperlink" Target="https://avenuedesinvestisseurs.fr/comprendre-investir-bourse/" TargetMode="External"/><Relationship Id="rId2" Type="http://schemas.openxmlformats.org/officeDocument/2006/relationships/hyperlink" Target="https://avenuedesinvestisseurs.fr/comprendre-investir-bourse/" TargetMode="External"/><Relationship Id="rId3" Type="http://schemas.openxmlformats.org/officeDocument/2006/relationships/hyperlink" Target="https://avenuedesinvestisseurs.fr/comprendre-investir-bourse/plan-depargne-en-actions-pea/" TargetMode="External"/><Relationship Id="rId4" Type="http://schemas.openxmlformats.org/officeDocument/2006/relationships/hyperlink" Target="https://fr.wikipedia.org/wiki/Taux_de_rentabilit%C3%A9_interne" TargetMode="External"/><Relationship Id="rId5" Type="http://schemas.openxmlformats.org/officeDocument/2006/relationships/hyperlink" Target="https://avenuedesinvestisseurs.fr/investissement-immobilier/investissement-locatif/" TargetMode="External"/></Relationships>
</file>

<file path=xl/worksheets/sheet1.xml><?xml version="1.0" encoding="utf-8"?>
<worksheet xmlns="http://schemas.openxmlformats.org/spreadsheetml/2006/main" xmlns:r="http://schemas.openxmlformats.org/officeDocument/2006/relationships">
  <dimension ref="A1:C25"/>
  <sheetViews>
    <sheetView workbookViewId="0" rightToLeft="0"/>
  </sheetViews>
  <cols>
    <col min="1" max="1" customWidth="1" width="30"/>
    <col min="3" max="3" customWidth="1" width="29.140625"/>
    <col min="4" max="4" customWidth="1" width="27.7109375"/>
  </cols>
  <sheetData>
    <row r="1" ht="17.25" customHeight="1">
      <c r="A1" t="str">
        <v>Nos articles essentiels à lire :</v>
      </c>
    </row>
    <row r="2">
      <c r="A2" t="str">
        <v>Source : Avenue des investisseurs</v>
      </c>
      <c r="C2" t="str">
        <v>Définir son allocation patrimoniale</v>
      </c>
    </row>
    <row r="3">
      <c r="A3" t="str">
        <v>Bien investir en assurance vie</v>
      </c>
      <c r="C3" t="str">
        <v>Les meilleures assurances vie</v>
      </c>
    </row>
    <row r="4">
      <c r="A4" t="str">
        <v>Bien investir en bourse</v>
      </c>
      <c r="C4" t="str">
        <v>Les meilleurs PEA</v>
      </c>
    </row>
    <row r="5">
      <c r="A5" t="str">
        <v>Bien investir en immobilier</v>
      </c>
      <c r="C5" t="str">
        <v>Les meilleurs PER</v>
      </c>
    </row>
    <row r="6">
      <c r="A6" t="str">
        <v>Défiscaliser ?</v>
      </c>
      <c r="C6" t="str">
        <v>Les meilleurs CTO</v>
      </c>
    </row>
    <row r="7">
      <c r="A7" t="str">
        <v>Comment préparer sa retraite ?</v>
      </c>
      <c r="C7" t="str">
        <v>Investir en immo SCPI</v>
      </c>
    </row>
    <row r="8"/>
    <row r="9">
      <c r="A9" t="str">
        <v>J’ai créé ce fichier Excel il y a quelques années pour assurer mon suivi, vous pouvez vous l’approprier, les chiffres sont fictifs pour l’exemple.</v>
      </c>
    </row>
    <row r="11">
      <c r="A11" t="str">
        <v>La première chose à faire est de suivre l’évolution de votre patrimoine (« bilan » = photo à l’instant T du patrimoine de votre ménage) d’une part, et de vos revenus et dépenses d’autre part (« compte de résultat » sur une période N de votre ménage) :</v>
      </c>
    </row>
    <row r="12"/>
    <row r="13">
      <c r="A13" t="str">
        <v>L’onglet « bilan mensuel » doit être renseigné tous les mois : il s’agit simplement de faire le relevé des compteurs de tous vos produits d’épargne pour mesurer l’évolution de votre patrimoine et avoir un suivi par classe d’actif (x% en monétaire, y% en actions, z% en immo…). Indispensable. Notamment pour contrôler son budget risque (par exemplen, je ne veux pas dépasser 40 % de mon patrimoine en actions).</v>
      </c>
    </row>
    <row r="14">
      <c r="A14" t="str">
        <v>L’onglet « année N » (votre compte de résultat) doit être renseigné quotidiennement ou presque : il s’agit de comptabiliser tous vos revenus et toutes vos dépenses (opérations CB, chèques, cash) pour les ventiler dans vos postes budgétaires. Facultatif, pour les plus motivés qui veulent suivre leur budget analytiquement pour mieux détecter les leviers d’épargne.</v>
      </c>
    </row>
    <row r="15">
      <c r="A15" t="str">
        <v>L'onglet "TRI" permet de calculer la rentabilité de vos investissements en bourse. Vous pouvez le mettre à jour à chaque versement/retrait. Ou seulement en fin d'année.</v>
      </c>
    </row>
    <row r="17" ht="17.25" customHeight="1">
      <c r="A17" t="str">
        <v>Indicateurs intéressants pour construire votre bilan annuel, tirés du fichier ci-dessus :</v>
      </c>
    </row>
    <row r="18"/>
    <row r="19">
      <c r="A19" t="str">
        <v>Le CA (chiffre d'affaires) = le total de vos revenus.</v>
      </c>
    </row>
    <row r="20">
      <c r="A20" t="str">
        <v>Le bénéfice (ou déficit) annuel = CA annuel - dépenses annuelles (votre patrimoine a donc évolué d'autant cette année, à traduire également en +/- x %). Exemple : vous avez gagné 100, vous avez dépensé 80, vous avez donc épargné 20 que vous cherchez à bien placer.</v>
      </c>
    </row>
    <row r="21">
      <c r="A21" t="str">
        <v>Le poids des revenus passifs dans les revenus totaux = revenus passifs (revenus mobiliers, fonciers...) / CA. Le rentier cherchera à augmenter ce %.</v>
      </c>
    </row>
    <row r="22">
      <c r="A22" t="str">
        <v>La répartition par classe d'actifs = répartition de votre patrimoine en % monétaire, oblig, actions, immo.</v>
      </c>
    </row>
    <row r="23">
      <c r="A23" t="str">
        <v>Le rendement global de l'épargne = x k€ de revenus financiers / patrimoine moyen annuel.</v>
      </c>
    </row>
    <row r="25">
      <c r="A25" t="str">
        <v>Vous verrez, c’est non seulement un outil important pour bien suivre et piloter son patrimoine, mais c’est également une source de motivation.</v>
      </c>
    </row>
  </sheetData>
  <hyperlinks>
    <hyperlink ref="A2" r:id="rId1"/>
    <hyperlink ref="C2" r:id="rId2"/>
    <hyperlink ref="A3" r:id="rId3"/>
    <hyperlink ref="C3" r:id="rId4"/>
    <hyperlink ref="A4" r:id="rId5"/>
    <hyperlink ref="C4" r:id="rId6"/>
    <hyperlink ref="A5" r:id="rId7"/>
    <hyperlink ref="C5" r:id="rId8"/>
    <hyperlink ref="A6" r:id="rId9"/>
    <hyperlink ref="C6" r:id="rId10"/>
    <hyperlink ref="A7" r:id="rId11"/>
    <hyperlink ref="C7" r:id="rId12"/>
  </hyperlinks>
  <pageMargins left="0.7" right="0.7" top="0.75" bottom="0.75" header="0.3" footer="0.3"/>
  <ignoredErrors>
    <ignoredError numberStoredAsText="1" sqref="A1:C25"/>
  </ignoredErrors>
</worksheet>
</file>

<file path=xl/worksheets/sheet2.xml><?xml version="1.0" encoding="utf-8"?>
<worksheet xmlns="http://schemas.openxmlformats.org/spreadsheetml/2006/main" xmlns:r="http://schemas.openxmlformats.org/officeDocument/2006/relationships">
  <dimension ref="A1:FD45"/>
  <sheetViews>
    <sheetView workbookViewId="0" rightToLeft="0"/>
  </sheetViews>
  <cols>
    <col min="1" max="1" customWidth="1" width="29.28515625"/>
    <col min="2" max="2" customWidth="1" width="21.7109375"/>
  </cols>
  <sheetData>
    <row r="1">
      <c r="A1" t="str">
        <v>Source : Avenue des investisseurs</v>
      </c>
    </row>
    <row r="3" ht="16.5" customHeight="1">
      <c r="A3" t="str">
        <v>Banque</v>
      </c>
      <c r="B3" t="str">
        <v>Produits</v>
      </c>
      <c r="C3" s="1">
        <v>46023</v>
      </c>
      <c r="D3" s="1">
        <v>46054</v>
      </c>
      <c r="E3" s="1">
        <v>46082</v>
      </c>
      <c r="F3" s="1">
        <v>46113</v>
      </c>
      <c r="G3" s="1">
        <v>46143</v>
      </c>
      <c r="H3" s="1">
        <v>46174</v>
      </c>
      <c r="I3" s="1">
        <v>46204</v>
      </c>
      <c r="J3" s="1">
        <v>46235</v>
      </c>
      <c r="K3" s="1">
        <v>46266</v>
      </c>
      <c r="L3" s="1">
        <v>46296</v>
      </c>
      <c r="M3" s="1">
        <v>46327</v>
      </c>
      <c r="N3" s="1">
        <v>46357</v>
      </c>
    </row>
    <row r="4">
      <c r="A4" t="str">
        <v>BOURSORAMA</v>
      </c>
      <c r="B4" t="str">
        <v>CC perso</v>
      </c>
      <c r="C4" s="2">
        <v>2000</v>
      </c>
    </row>
    <row r="5" ht="13.5" customHeight="1">
      <c r="B5" t="str">
        <v>Livret A</v>
      </c>
      <c r="C5" s="2">
        <v>5000</v>
      </c>
    </row>
    <row r="6">
      <c r="A6" t="str">
        <v>FORTUNEO</v>
      </c>
      <c r="B6" t="str">
        <v>CC joint</v>
      </c>
      <c r="C6" s="2">
        <v>3000</v>
      </c>
    </row>
    <row r="7" ht="18.75" customHeight="1">
      <c r="B7" t="str">
        <v>LDD</v>
      </c>
      <c r="C7" s="2">
        <v>4000</v>
      </c>
    </row>
    <row r="8">
      <c r="A8" t="str">
        <v xml:space="preserve">Assurances vie LINXEA </v>
      </c>
      <c r="B8" t="str">
        <v>Vie (fonds euro)</v>
      </c>
      <c r="C8" s="2">
        <v>12000</v>
      </c>
    </row>
    <row r="9">
      <c r="B9" s="2" t="str">
        <v>Avenir (UC ETF World)</v>
      </c>
      <c r="C9" s="2">
        <v>10000</v>
      </c>
    </row>
    <row r="10">
      <c r="B10" t="str">
        <v>Avenir (fonds euro)</v>
      </c>
      <c r="C10" s="2">
        <v>9000</v>
      </c>
    </row>
    <row r="11">
      <c r="B11" t="str">
        <v>Spirit (fonds euro)</v>
      </c>
      <c r="C11" s="2">
        <v>5000</v>
      </c>
    </row>
    <row r="12" ht="13.5" customHeight="1">
      <c r="B12" t="str">
        <v>Spirit (SCPI)</v>
      </c>
      <c r="C12" s="2">
        <v>8000</v>
      </c>
    </row>
    <row r="13" ht="13.5" customHeight="1">
      <c r="A13" t="str">
        <v>Assurance vie ASV.com</v>
      </c>
      <c r="B13" t="str">
        <v>Lucya Cardif (fonds euro)</v>
      </c>
      <c r="C13" s="2">
        <v>10000</v>
      </c>
    </row>
    <row r="14" ht="13.5" customHeight="1">
      <c r="A14" t="str">
        <v>Assurance vie YOMONI</v>
      </c>
      <c r="B14" t="str">
        <v>Gestion pilotée</v>
      </c>
      <c r="C14" s="2">
        <v>3000</v>
      </c>
    </row>
    <row r="15">
      <c r="A15" t="str">
        <v>CTO chez TRADE REPUBLIC</v>
      </c>
      <c r="B15" s="2" t="str">
        <v>CTO</v>
      </c>
      <c r="C15" s="2">
        <v>5000</v>
      </c>
    </row>
    <row r="16" ht="13.5" customHeight="1">
      <c r="B16" t="str">
        <v>CTO espèces</v>
      </c>
      <c r="C16" s="2">
        <v>200</v>
      </c>
    </row>
    <row r="17">
      <c r="A17" t="str">
        <v>PEA Fortuneo</v>
      </c>
      <c r="B17" t="str">
        <v>PEA</v>
      </c>
      <c r="C17" s="2">
        <v>13000</v>
      </c>
    </row>
    <row r="18">
      <c r="B18" t="str">
        <v>PEA espèces</v>
      </c>
      <c r="C18" s="2">
        <v>200</v>
      </c>
    </row>
    <row r="19">
      <c r="B19" t="str">
        <v>PEA-PME</v>
      </c>
      <c r="C19" s="2">
        <v>1000</v>
      </c>
    </row>
    <row r="20" ht="13.5" customHeight="1">
      <c r="B20" t="str">
        <v>PEA-PME espèces</v>
      </c>
      <c r="C20" s="2">
        <v>50</v>
      </c>
    </row>
    <row r="21" ht="15" customHeight="1">
      <c r="A21" t="str">
        <v>TOTAL</v>
      </c>
      <c r="C21" s="2">
        <f>SUM(C4:C20)</f>
        <v>90450</v>
      </c>
      <c r="D21" s="2">
        <f>SUM(D4:D20)</f>
        <v>0</v>
      </c>
      <c r="E21" s="2">
        <f>SUM(E4:E20)</f>
        <v>0</v>
      </c>
      <c r="F21" s="2">
        <f>SUM(F4:F20)</f>
        <v>0</v>
      </c>
      <c r="G21" s="2">
        <f>SUM(G4:G20)</f>
        <v>0</v>
      </c>
      <c r="H21" s="2">
        <f>SUM(H4:H20)</f>
        <v>0</v>
      </c>
      <c r="I21" s="2">
        <f>SUM(I4:I20)</f>
        <v>0</v>
      </c>
      <c r="J21" s="2">
        <f>SUM(J4:J20)</f>
        <v>0</v>
      </c>
      <c r="K21" s="2">
        <f>SUM(K4:K20)</f>
        <v>0</v>
      </c>
      <c r="L21" s="2">
        <f>SUM(L4:L20)</f>
        <v>0</v>
      </c>
      <c r="M21" s="2">
        <f>SUM(M4:M20)</f>
        <v>0</v>
      </c>
      <c r="N21" s="2">
        <f>SUM(N4:N20)</f>
        <v>0</v>
      </c>
    </row>
    <row r="22">
      <c r="A22" t="str">
        <v>Evol. patrimoine financier</v>
      </c>
      <c r="D22" s="2">
        <f>D21-C21</f>
        <v>-90450</v>
      </c>
      <c r="E22" s="2">
        <f>E21-D21</f>
        <v>0</v>
      </c>
      <c r="F22" s="2">
        <f>F21-E21</f>
        <v>0</v>
      </c>
      <c r="G22" s="2">
        <f>G21-F21</f>
        <v>0</v>
      </c>
      <c r="H22" s="2">
        <f>H21-G21</f>
        <v>0</v>
      </c>
      <c r="I22" s="2">
        <f>I21-H21</f>
        <v>0</v>
      </c>
      <c r="J22" s="2">
        <f>J21-I21</f>
        <v>0</v>
      </c>
      <c r="K22" s="2">
        <f>K21-J21</f>
        <v>0</v>
      </c>
      <c r="L22" s="2">
        <f>L21-K21</f>
        <v>0</v>
      </c>
      <c r="M22" s="2">
        <f>M21-L21</f>
        <v>0</v>
      </c>
      <c r="N22" s="2">
        <f>N21-M21</f>
        <v>0</v>
      </c>
    </row>
    <row r="24" ht="14.25" customHeight="1">
      <c r="B24" t="str">
        <v>Classes d'actif</v>
      </c>
      <c r="C24" s="1">
        <v>44927</v>
      </c>
      <c r="D24" s="1">
        <v>44958</v>
      </c>
      <c r="E24" s="1">
        <v>44986</v>
      </c>
      <c r="F24" s="1">
        <v>45017</v>
      </c>
      <c r="G24" s="1">
        <v>45047</v>
      </c>
      <c r="H24" s="1">
        <v>45078</v>
      </c>
      <c r="I24" s="1">
        <v>45108</v>
      </c>
      <c r="J24" s="1">
        <v>45139</v>
      </c>
      <c r="K24" s="1">
        <v>45170</v>
      </c>
      <c r="L24" s="1">
        <v>45200</v>
      </c>
      <c r="M24" s="1">
        <v>45231</v>
      </c>
      <c r="N24" s="1">
        <v>45261</v>
      </c>
    </row>
    <row r="25">
      <c r="B25" t="str">
        <v>Monétaire</v>
      </c>
      <c r="C25" s="2">
        <f>C4+C5+C6+C7+C16+C18+C20</f>
        <v>14450</v>
      </c>
      <c r="D25" s="2">
        <f>D4+D5+D6+D7+D16+D18+D20</f>
        <v>0</v>
      </c>
      <c r="E25" s="2">
        <f>E4+E5+E6+E7+E16+E18+E20</f>
        <v>0</v>
      </c>
      <c r="F25" s="2">
        <f>F4+F5+F6+F7+F16+F18+F20</f>
        <v>0</v>
      </c>
      <c r="G25" s="2">
        <f>G4+G5+G6+G7+G16+G18+G20</f>
        <v>0</v>
      </c>
      <c r="H25" s="2">
        <f>H4+H5+H6+H7+H16+H18+H20</f>
        <v>0</v>
      </c>
      <c r="I25" s="2">
        <f>I4+I5+I6+I7+I16+I18+I20</f>
        <v>0</v>
      </c>
      <c r="J25" s="2">
        <f>J4+J5+J6+J7+J16+J18+J20</f>
        <v>0</v>
      </c>
      <c r="K25" s="2">
        <f>K4+K5+K6+K7+K16+K18+K20</f>
        <v>0</v>
      </c>
      <c r="L25" s="2">
        <f>L4+L5+L6+L7+L16+L18+L20</f>
        <v>0</v>
      </c>
      <c r="M25" s="2">
        <f>M4+M5+M6+M7+M16+M18+M20</f>
        <v>0</v>
      </c>
      <c r="N25" s="2">
        <f>N4+N5+N6+N7+N16+N18+N20</f>
        <v>0</v>
      </c>
    </row>
    <row r="26">
      <c r="B26" t="str">
        <v>Obligations (fonds euro)</v>
      </c>
      <c r="C26" s="2">
        <f>C8+C10+C11+C13</f>
        <v>36000</v>
      </c>
      <c r="D26" s="2">
        <f>D8+D10+D11+D13</f>
        <v>0</v>
      </c>
      <c r="E26" s="2">
        <f>E8+E10+E11+E13</f>
        <v>0</v>
      </c>
      <c r="F26" s="2">
        <f>F8+F10+F11+F13</f>
        <v>0</v>
      </c>
      <c r="G26" s="2">
        <f>G8+G10+G11+G13</f>
        <v>0</v>
      </c>
      <c r="H26" s="2">
        <f>H8+H10+H11+H13</f>
        <v>0</v>
      </c>
      <c r="I26" s="2">
        <f>I8+I10+I11+I13</f>
        <v>0</v>
      </c>
      <c r="J26" s="2">
        <f>J8+J10+J11+J13</f>
        <v>0</v>
      </c>
      <c r="K26" s="2">
        <f>K8+K10+K11+K13</f>
        <v>0</v>
      </c>
      <c r="L26" s="2">
        <f>L8+L10+L11+L13</f>
        <v>0</v>
      </c>
      <c r="M26" s="2">
        <f>M8+M10+M11+M13</f>
        <v>0</v>
      </c>
      <c r="N26" s="2">
        <f>N8+N10+N11+N13</f>
        <v>0</v>
      </c>
    </row>
    <row r="27">
      <c r="B27" t="str">
        <v>Actions</v>
      </c>
      <c r="C27" s="2">
        <f>C9+C15+C17+C19+C14</f>
        <v>32000</v>
      </c>
      <c r="D27" s="2">
        <f>D9+D15+D17+D19+D14</f>
        <v>0</v>
      </c>
      <c r="E27" s="2">
        <f>E9+E15+E17+E19+E14</f>
        <v>0</v>
      </c>
      <c r="F27" s="2">
        <f>F9+F15+F17+F19+F14</f>
        <v>0</v>
      </c>
      <c r="G27" s="2">
        <f>G9+G15+G17+G19+G14</f>
        <v>0</v>
      </c>
      <c r="H27" s="2">
        <f>H9+H15+H17+H19+H14</f>
        <v>0</v>
      </c>
      <c r="I27" s="2">
        <f>I9+I15+I17+I19+I14</f>
        <v>0</v>
      </c>
      <c r="J27" s="2">
        <f>J9+J15+J17+J19+J14</f>
        <v>0</v>
      </c>
      <c r="K27" s="2">
        <f>K9+K15+K17+K19+K14</f>
        <v>0</v>
      </c>
      <c r="L27" s="2">
        <f>L9+L15+L17+L19+L14</f>
        <v>0</v>
      </c>
      <c r="M27" s="2">
        <f>M9+M15+M17+M19+M14</f>
        <v>0</v>
      </c>
      <c r="N27" s="2">
        <f>N9+N15+N17+N19+N14</f>
        <v>0</v>
      </c>
    </row>
    <row r="28" ht="13.5" customHeight="1">
      <c r="B28" t="str">
        <v>Immo</v>
      </c>
      <c r="C28" s="2">
        <f>C12</f>
        <v>8000</v>
      </c>
      <c r="D28" s="2">
        <f>D12</f>
        <v>0</v>
      </c>
      <c r="E28" s="2">
        <f>E12</f>
        <v>0</v>
      </c>
      <c r="F28" s="2">
        <f>F12</f>
        <v>0</v>
      </c>
      <c r="G28" s="2">
        <f>G12</f>
        <v>0</v>
      </c>
      <c r="H28" s="2">
        <f>H12</f>
        <v>0</v>
      </c>
      <c r="I28" s="2">
        <f>I12</f>
        <v>0</v>
      </c>
      <c r="J28" s="2">
        <f>J12</f>
        <v>0</v>
      </c>
      <c r="K28" s="2">
        <f>K12</f>
        <v>0</v>
      </c>
      <c r="L28" s="2">
        <f>L12</f>
        <v>0</v>
      </c>
      <c r="M28" s="2">
        <f>M12</f>
        <v>0</v>
      </c>
      <c r="N28" s="2">
        <f>N12</f>
        <v>0</v>
      </c>
    </row>
    <row r="29" ht="14.25" customHeight="1">
      <c r="B29" t="str">
        <v>TOTAL</v>
      </c>
      <c r="C29" s="2">
        <f>SUM(C25:C28)</f>
        <v>90450</v>
      </c>
      <c r="D29" s="2">
        <f>SUM(D25:D28)</f>
        <v>0</v>
      </c>
      <c r="E29" s="2">
        <f>SUM(E25:E28)</f>
        <v>0</v>
      </c>
      <c r="F29" s="2">
        <f>SUM(F25:F28)</f>
        <v>0</v>
      </c>
      <c r="G29" s="2">
        <f>SUM(G25:G28)</f>
        <v>0</v>
      </c>
      <c r="H29" s="2">
        <f>SUM(H25:H28)</f>
        <v>0</v>
      </c>
      <c r="I29" s="2">
        <f>SUM(I25:I28)</f>
        <v>0</v>
      </c>
      <c r="J29" s="2">
        <f>SUM(J25:J28)</f>
        <v>0</v>
      </c>
      <c r="K29" s="2">
        <f>SUM(K25:K28)</f>
        <v>0</v>
      </c>
      <c r="L29" s="2">
        <f>SUM(L25:L28)</f>
        <v>0</v>
      </c>
      <c r="M29" s="2">
        <f>SUM(M25:M28)</f>
        <v>0</v>
      </c>
      <c r="N29" s="2">
        <f>SUM(N25:N28)</f>
        <v>0</v>
      </c>
    </row>
    <row r="30" ht="13.5" customHeight="1"/>
    <row r="31">
      <c r="B31" t="str">
        <v>% monétaire</v>
      </c>
      <c r="C31" s="3">
        <f>C25/C29</f>
        <v>0.1597567716970702</v>
      </c>
      <c r="D31" s="3" t="e">
        <f>D25/D29</f>
        <v>#DIV/0!</v>
      </c>
      <c r="E31" s="3" t="e">
        <f>E25/E29</f>
        <v>#DIV/0!</v>
      </c>
      <c r="F31" s="3" t="e">
        <f>F25/F29</f>
        <v>#DIV/0!</v>
      </c>
      <c r="G31" s="3" t="e">
        <f>G25/G29</f>
        <v>#DIV/0!</v>
      </c>
      <c r="H31" s="3" t="e">
        <f>H25/H29</f>
        <v>#DIV/0!</v>
      </c>
      <c r="I31" s="3" t="e">
        <f>I25/I29</f>
        <v>#DIV/0!</v>
      </c>
      <c r="J31" s="3" t="e">
        <f>J25/J29</f>
        <v>#DIV/0!</v>
      </c>
      <c r="K31" s="3" t="e">
        <f>K25/K29</f>
        <v>#DIV/0!</v>
      </c>
      <c r="L31" s="3" t="e">
        <f>L25/L29</f>
        <v>#DIV/0!</v>
      </c>
      <c r="M31" s="3" t="e">
        <f>M25/M29</f>
        <v>#DIV/0!</v>
      </c>
      <c r="N31" s="3" t="e">
        <f>N25/N29</f>
        <v>#DIV/0!</v>
      </c>
    </row>
    <row r="32">
      <c r="B32" t="str">
        <v>% oblig</v>
      </c>
      <c r="C32" s="3">
        <f>C26/C29</f>
        <v>0.39800995024875624</v>
      </c>
      <c r="D32" s="3" t="e">
        <f>D26/D29</f>
        <v>#DIV/0!</v>
      </c>
      <c r="E32" s="3" t="e">
        <f>E26/E29</f>
        <v>#DIV/0!</v>
      </c>
      <c r="F32" s="3" t="e">
        <f>F26/F29</f>
        <v>#DIV/0!</v>
      </c>
      <c r="G32" s="3" t="e">
        <f>G26/G29</f>
        <v>#DIV/0!</v>
      </c>
      <c r="H32" s="3" t="e">
        <f>H26/H29</f>
        <v>#DIV/0!</v>
      </c>
      <c r="I32" s="3" t="e">
        <f>I26/I29</f>
        <v>#DIV/0!</v>
      </c>
      <c r="J32" s="3" t="e">
        <f>J26/J29</f>
        <v>#DIV/0!</v>
      </c>
      <c r="K32" s="3" t="e">
        <f>K26/K29</f>
        <v>#DIV/0!</v>
      </c>
      <c r="L32" s="3" t="e">
        <f>L26/L29</f>
        <v>#DIV/0!</v>
      </c>
      <c r="M32" s="3" t="e">
        <f>M26/M29</f>
        <v>#DIV/0!</v>
      </c>
      <c r="N32" s="3" t="e">
        <f>N26/N29</f>
        <v>#DIV/0!</v>
      </c>
    </row>
    <row r="33">
      <c r="B33" t="str">
        <v>% actions</v>
      </c>
      <c r="C33" s="3">
        <f>C27/C29</f>
        <v>0.35378662244333886</v>
      </c>
      <c r="D33" s="3" t="e">
        <f>D27/D29</f>
        <v>#DIV/0!</v>
      </c>
      <c r="E33" s="3" t="e">
        <f>E27/E29</f>
        <v>#DIV/0!</v>
      </c>
      <c r="F33" s="3" t="e">
        <f>F27/F29</f>
        <v>#DIV/0!</v>
      </c>
      <c r="G33" s="3" t="e">
        <f>G27/G29</f>
        <v>#DIV/0!</v>
      </c>
      <c r="H33" s="3" t="e">
        <f>H27/H29</f>
        <v>#DIV/0!</v>
      </c>
      <c r="I33" s="3" t="e">
        <f>I27/I29</f>
        <v>#DIV/0!</v>
      </c>
      <c r="J33" s="3" t="e">
        <f>J27/J29</f>
        <v>#DIV/0!</v>
      </c>
      <c r="K33" s="3" t="e">
        <f>K27/K29</f>
        <v>#DIV/0!</v>
      </c>
      <c r="L33" s="3" t="e">
        <f>L27/L29</f>
        <v>#DIV/0!</v>
      </c>
      <c r="M33" s="3" t="e">
        <f>M27/M29</f>
        <v>#DIV/0!</v>
      </c>
      <c r="N33" s="3" t="e">
        <f>N27/N29</f>
        <v>#DIV/0!</v>
      </c>
    </row>
    <row r="34" ht="13.5" customHeight="1">
      <c r="B34" t="str">
        <v>% immo</v>
      </c>
      <c r="C34" s="3">
        <f>C28/C29</f>
        <v>0.08844665561083472</v>
      </c>
      <c r="D34" s="3" t="e">
        <f>D28/D29</f>
        <v>#DIV/0!</v>
      </c>
      <c r="E34" s="3" t="e">
        <f>E28/E29</f>
        <v>#DIV/0!</v>
      </c>
      <c r="F34" s="3" t="e">
        <f>F28/F29</f>
        <v>#DIV/0!</v>
      </c>
      <c r="G34" s="3" t="e">
        <f>G28/G29</f>
        <v>#DIV/0!</v>
      </c>
      <c r="H34" s="3" t="e">
        <f>H28/H29</f>
        <v>#DIV/0!</v>
      </c>
      <c r="I34" s="3" t="e">
        <f>I28/I29</f>
        <v>#DIV/0!</v>
      </c>
      <c r="J34" s="3" t="e">
        <f>J28/J29</f>
        <v>#DIV/0!</v>
      </c>
      <c r="K34" s="3" t="e">
        <f>K28/K29</f>
        <v>#DIV/0!</v>
      </c>
      <c r="L34" s="3" t="e">
        <f>L28/L29</f>
        <v>#DIV/0!</v>
      </c>
      <c r="M34" s="3" t="e">
        <f>M28/M29</f>
        <v>#DIV/0!</v>
      </c>
      <c r="N34" s="3" t="e">
        <f>N28/N29</f>
        <v>#DIV/0!</v>
      </c>
    </row>
    <row r="35" ht="14.25" customHeight="1">
      <c r="B35" t="str">
        <v>TOTAL</v>
      </c>
      <c r="C35" s="3">
        <f>SUM(C31:C34)</f>
        <v>1</v>
      </c>
      <c r="D35" s="3" t="e">
        <f>SUM(D31:D34)</f>
        <v>#DIV/0!</v>
      </c>
      <c r="E35" s="3" t="e">
        <f>SUM(E31:E34)</f>
        <v>#DIV/0!</v>
      </c>
      <c r="F35" s="3" t="e">
        <f>SUM(F31:F34)</f>
        <v>#DIV/0!</v>
      </c>
      <c r="G35" s="3" t="e">
        <f>SUM(G31:G34)</f>
        <v>#DIV/0!</v>
      </c>
      <c r="H35" s="3" t="e">
        <f>SUM(H31:H34)</f>
        <v>#DIV/0!</v>
      </c>
      <c r="I35" s="3" t="e">
        <f>SUM(I31:I34)</f>
        <v>#DIV/0!</v>
      </c>
      <c r="J35" s="3" t="e">
        <f>SUM(J31:J34)</f>
        <v>#DIV/0!</v>
      </c>
      <c r="K35" s="3" t="e">
        <f>SUM(K31:K34)</f>
        <v>#DIV/0!</v>
      </c>
      <c r="L35" s="3" t="e">
        <f>SUM(L31:L34)</f>
        <v>#DIV/0!</v>
      </c>
      <c r="M35" s="3" t="e">
        <f>SUM(M31:M34)</f>
        <v>#DIV/0!</v>
      </c>
      <c r="N35" s="3" t="e">
        <f>SUM(N31:N34)</f>
        <v>#DIV/0!</v>
      </c>
    </row>
    <row r="37" ht="18.75" customHeight="1">
      <c r="A37" t="str">
        <v>PATRIMOINE GLOBAL</v>
      </c>
      <c r="C37" s="1">
        <v>44927</v>
      </c>
      <c r="D37" s="1">
        <v>44958</v>
      </c>
      <c r="E37" s="1">
        <v>44986</v>
      </c>
      <c r="F37" s="1">
        <v>45017</v>
      </c>
      <c r="G37" s="1">
        <v>45047</v>
      </c>
      <c r="H37" s="1">
        <v>45078</v>
      </c>
      <c r="I37" s="1">
        <v>45108</v>
      </c>
      <c r="J37" s="1">
        <v>45139</v>
      </c>
      <c r="K37" s="1">
        <v>45170</v>
      </c>
      <c r="L37" s="1">
        <v>45200</v>
      </c>
      <c r="M37" s="1">
        <v>45231</v>
      </c>
      <c r="N37" s="1">
        <v>45261</v>
      </c>
    </row>
    <row r="38">
      <c r="A38" t="str">
        <v>Actifs financiers</v>
      </c>
      <c r="C38" s="2">
        <f>C21</f>
        <v>90450</v>
      </c>
      <c r="D38" s="2">
        <f>D21</f>
        <v>0</v>
      </c>
      <c r="E38" s="2">
        <f>E21</f>
        <v>0</v>
      </c>
      <c r="F38" s="2">
        <f>F21</f>
        <v>0</v>
      </c>
      <c r="G38" s="2">
        <f>G21</f>
        <v>0</v>
      </c>
      <c r="H38" s="2">
        <f>H21</f>
        <v>0</v>
      </c>
      <c r="I38" s="2">
        <f>I21</f>
        <v>0</v>
      </c>
      <c r="J38" s="2">
        <f>J21</f>
        <v>0</v>
      </c>
      <c r="K38" s="2">
        <f>K21</f>
        <v>0</v>
      </c>
      <c r="L38" s="2">
        <f>L21</f>
        <v>0</v>
      </c>
      <c r="M38" s="2">
        <f>M21</f>
        <v>0</v>
      </c>
      <c r="N38" s="2">
        <f>N21</f>
        <v>0</v>
      </c>
    </row>
    <row r="39">
      <c r="A39" t="str">
        <v>SCPI hors assurance vie</v>
      </c>
      <c r="C39" s="2">
        <v>40000</v>
      </c>
      <c r="D39" s="2">
        <v>40000</v>
      </c>
      <c r="E39" s="2">
        <v>40000</v>
      </c>
      <c r="F39" s="2">
        <v>40000</v>
      </c>
      <c r="G39" s="2">
        <v>40000</v>
      </c>
      <c r="H39" s="2">
        <v>40000</v>
      </c>
      <c r="I39" s="2">
        <v>40000</v>
      </c>
      <c r="J39" s="2">
        <v>40000</v>
      </c>
      <c r="K39" s="2">
        <v>40000</v>
      </c>
      <c r="L39" s="2">
        <v>40000</v>
      </c>
      <c r="M39" s="2">
        <v>40000</v>
      </c>
      <c r="N39" s="2">
        <v>40000</v>
      </c>
    </row>
    <row r="40">
      <c r="A40" t="str">
        <v>Actifs immo en dur (T2 locatif à Lille)</v>
      </c>
      <c r="C40" s="2">
        <v>130000</v>
      </c>
      <c r="D40" s="2">
        <v>130000</v>
      </c>
      <c r="E40" s="2">
        <v>130000</v>
      </c>
      <c r="F40" s="2">
        <v>130000</v>
      </c>
      <c r="G40" s="2">
        <v>130000</v>
      </c>
      <c r="H40" s="2">
        <v>130000</v>
      </c>
      <c r="I40" s="2">
        <v>130000</v>
      </c>
      <c r="J40" s="2">
        <v>130000</v>
      </c>
      <c r="K40" s="2">
        <v>130000</v>
      </c>
      <c r="L40" s="2">
        <v>130000</v>
      </c>
      <c r="M40" s="2">
        <v>130000</v>
      </c>
      <c r="N40" s="2">
        <v>130000</v>
      </c>
    </row>
    <row r="41" ht="13.5" customHeight="1">
      <c r="A41" t="str">
        <v>Passif (dettes immo : CRD)</v>
      </c>
      <c r="C41" s="2">
        <v>110000</v>
      </c>
    </row>
    <row r="42" ht="13.5" customHeight="1">
      <c r="A42" t="str">
        <v>Patrimoine brut</v>
      </c>
      <c r="C42" s="2">
        <f>C38+C39+C40</f>
        <v>260450</v>
      </c>
      <c r="D42" s="2">
        <f>D38+D39+D40</f>
        <v>170000</v>
      </c>
      <c r="E42" s="2">
        <f>E38+E39+E40</f>
        <v>170000</v>
      </c>
      <c r="F42" s="2">
        <f>F38+F39+F40</f>
        <v>170000</v>
      </c>
      <c r="G42" s="2">
        <f>G38+G39+G40</f>
        <v>170000</v>
      </c>
      <c r="H42" s="2">
        <f>H38+H39+H40</f>
        <v>170000</v>
      </c>
      <c r="I42" s="2">
        <f>I38+I39+I40</f>
        <v>170000</v>
      </c>
      <c r="J42" s="2">
        <f>J38+J39+J40</f>
        <v>170000</v>
      </c>
      <c r="K42" s="2">
        <f>K38+K39+K40</f>
        <v>170000</v>
      </c>
      <c r="L42" s="2">
        <f>L38+L39+L40</f>
        <v>170000</v>
      </c>
      <c r="M42" s="2">
        <f>M38+M39+M40</f>
        <v>170000</v>
      </c>
      <c r="N42" s="2">
        <f>N38+N39+N40</f>
        <v>170000</v>
      </c>
    </row>
    <row r="43" ht="13.5" customHeight="1">
      <c r="A43" t="str">
        <v>Patrimoine net</v>
      </c>
      <c r="C43" s="2">
        <f>C38+C39+C40-C41</f>
        <v>150450</v>
      </c>
      <c r="D43" s="2">
        <f>D38+D39+D40-D41</f>
        <v>170000</v>
      </c>
      <c r="E43" s="2">
        <f>E38+E39+E40-E41</f>
        <v>170000</v>
      </c>
      <c r="F43" s="2">
        <f>F38+F39+F40-F41</f>
        <v>170000</v>
      </c>
      <c r="G43" s="2">
        <f>G38+G39+G40-G41</f>
        <v>170000</v>
      </c>
      <c r="H43" s="2">
        <f>H38+H39+H40-H41</f>
        <v>170000</v>
      </c>
      <c r="I43" s="2">
        <f>I38+I39+I40-I41</f>
        <v>170000</v>
      </c>
      <c r="J43" s="2">
        <f>J38+J39+J40-J41</f>
        <v>170000</v>
      </c>
      <c r="K43" s="2">
        <f>K38+K39+K40-K41</f>
        <v>170000</v>
      </c>
      <c r="L43" s="2">
        <f>L38+L39+L40-L41</f>
        <v>170000</v>
      </c>
      <c r="M43" s="2">
        <f>M38+M39+M40-M41</f>
        <v>170000</v>
      </c>
      <c r="N43" s="2">
        <f>N38+N39+N40-N41</f>
        <v>170000</v>
      </c>
    </row>
    <row r="44"/>
    <row r="45"/>
  </sheetData>
  <mergeCells count="7">
    <mergeCell ref="A4:A5"/>
    <mergeCell ref="A22:B22"/>
    <mergeCell ref="A21:B21"/>
    <mergeCell ref="A17:A20"/>
    <mergeCell ref="A6:A7"/>
    <mergeCell ref="A15:A16"/>
    <mergeCell ref="A8:A12"/>
  </mergeCells>
  <hyperlinks>
    <hyperlink ref="A1" r:id="rId1"/>
    <hyperlink ref="A4" r:id="rId2"/>
    <hyperlink ref="A6" r:id="rId3"/>
    <hyperlink ref="A8" r:id="rId4"/>
    <hyperlink ref="A13" r:id="rId5"/>
    <hyperlink ref="A14" r:id="rId6"/>
    <hyperlink ref="A15" r:id="rId7"/>
    <hyperlink ref="A17" r:id="rId8"/>
    <hyperlink ref="A39" r:id="rId9"/>
  </hyperlinks>
  <pageMargins left="0.7" right="0.7" top="0.75" bottom="0.75" header="0.3" footer="0.3"/>
  <ignoredErrors>
    <ignoredError numberStoredAsText="1" sqref="A1:FD45"/>
  </ignoredErrors>
  <legacyDrawing r:id="rId10"/>
</worksheet>
</file>

<file path=xl/worksheets/sheet3.xml><?xml version="1.0" encoding="utf-8"?>
<worksheet xmlns="http://schemas.openxmlformats.org/spreadsheetml/2006/main" xmlns:r="http://schemas.openxmlformats.org/officeDocument/2006/relationships">
  <dimension ref="A1"/>
  <sheetViews>
    <sheetView workbookViewId="0" rightToLeft="0"/>
  </sheetViews>
  <sheetData/>
  <pageMargins left="0.7" right="0.7" top="0.75" bottom="0.75" header="0.3" footer="0.3"/>
  <ignoredErrors>
    <ignoredError numberStoredAsText="1" sqref="A1"/>
  </ignoredErrors>
</worksheet>
</file>

<file path=xl/worksheets/sheet4.xml><?xml version="1.0" encoding="utf-8"?>
<worksheet xmlns="http://schemas.openxmlformats.org/spreadsheetml/2006/main" xmlns:r="http://schemas.openxmlformats.org/officeDocument/2006/relationships">
  <dimension ref="A1:T60"/>
  <sheetViews>
    <sheetView workbookViewId="0" rightToLeft="0"/>
  </sheetViews>
  <cols>
    <col min="1" max="1" customWidth="1" width="32.5703125"/>
    <col min="2" max="2" customWidth="1" width="10.42578125"/>
    <col min="3" max="3" customWidth="1" width="10.42578125"/>
    <col min="4" max="4" customWidth="1" width="10.42578125"/>
    <col min="5" max="5" customWidth="1" width="10.42578125"/>
    <col min="6" max="6" customWidth="1" width="10.42578125"/>
    <col min="7" max="7" customWidth="1" width="10.42578125"/>
    <col min="8" max="8" customWidth="1" width="10.42578125"/>
    <col min="9" max="9" customWidth="1" width="10.42578125"/>
    <col min="10" max="10" customWidth="1" width="10.42578125"/>
    <col min="11" max="11" customWidth="1" width="10.42578125"/>
    <col min="12" max="12" customWidth="1" width="10.42578125"/>
    <col min="13" max="13" customWidth="1" width="10.42578125"/>
    <col min="14" max="14" customWidth="1" width="3.42578125"/>
    <col min="15" max="15" customWidth="1" width="12.5703125"/>
    <col min="16" max="16" customWidth="1" width="10.28515625"/>
    <col min="18" max="18" customWidth="1" width="4.140625"/>
  </cols>
  <sheetData>
    <row r="1" ht="15.75" customHeight="1">
      <c r="A1">
        <v>2026</v>
      </c>
      <c r="B1" t="str">
        <v>Janvier</v>
      </c>
      <c r="C1" t="str">
        <v>Février</v>
      </c>
      <c r="D1" t="str">
        <v>Mars</v>
      </c>
      <c r="E1" t="str">
        <v>Avril</v>
      </c>
      <c r="F1" t="str">
        <v>Mai</v>
      </c>
      <c r="G1" t="str">
        <v>Juin</v>
      </c>
      <c r="H1" t="str">
        <v>Juillet</v>
      </c>
      <c r="I1" t="str">
        <v>Août</v>
      </c>
      <c r="J1" t="str">
        <v>Septembre</v>
      </c>
      <c r="K1" t="str">
        <v>Octobre</v>
      </c>
      <c r="L1" t="str">
        <v>Novembre</v>
      </c>
      <c r="M1" t="str">
        <v>Décembre</v>
      </c>
      <c r="O1" t="str">
        <v>TOTAL</v>
      </c>
    </row>
    <row r="2">
      <c r="A2" t="str">
        <v>Salaire net</v>
      </c>
      <c r="B2" s="4">
        <v>3000</v>
      </c>
      <c r="O2" s="4">
        <f>SUM(B2:M2)</f>
        <v>3000</v>
      </c>
      <c r="P2" s="3">
        <f>O2/$O$8</f>
        <v>0.75</v>
      </c>
    </row>
    <row r="3">
      <c r="A3" t="str">
        <v>Indemnités de mission</v>
      </c>
      <c r="B3" s="4">
        <v>100</v>
      </c>
      <c r="O3" s="4">
        <f>SUM(B3:M3)</f>
        <v>100</v>
      </c>
      <c r="P3" s="3">
        <f>O3/$O$8</f>
        <v>0.025</v>
      </c>
    </row>
    <row r="4">
      <c r="A4" t="str">
        <v>Revenus locatifs nets (SCPI)</v>
      </c>
      <c r="B4" s="4">
        <v>500</v>
      </c>
      <c r="O4" s="4">
        <f>SUM(B4:M4)</f>
        <v>500</v>
      </c>
      <c r="P4" s="3">
        <f>O4/$O$8</f>
        <v>0.125</v>
      </c>
      <c r="Q4" s="4" t="str">
        <v>Revenus passifs à développer pour devenir rentier (viser 100% de revenus passifs) :</v>
      </c>
    </row>
    <row r="5">
      <c r="A5" t="str">
        <v>Donations reçues</v>
      </c>
      <c r="B5" s="4">
        <v>50</v>
      </c>
      <c r="O5" s="4">
        <f>SUM(B5:M5)</f>
        <v>50</v>
      </c>
      <c r="P5" s="3">
        <f>O5/$O$8</f>
        <v>0.0125</v>
      </c>
      <c r="Q5" s="3">
        <f>SUM(P4:P7)</f>
        <v>0.225</v>
      </c>
    </row>
    <row r="6">
      <c r="A6" t="str">
        <v>Revenus financiers (fonds euro, livret)</v>
      </c>
      <c r="B6" s="4">
        <v>200</v>
      </c>
      <c r="O6" s="4">
        <f>SUM(B6:M6)</f>
        <v>200</v>
      </c>
      <c r="P6" s="3">
        <f>O6/$O$8</f>
        <v>0.05</v>
      </c>
    </row>
    <row r="7" ht="13.5" customHeight="1">
      <c r="A7" t="str">
        <v>PV &amp; dividendes (PEA Fortuneo + CTO Saxo)</v>
      </c>
      <c r="B7" s="4">
        <v>150</v>
      </c>
      <c r="O7" s="4">
        <f>SUM(B7:M7)</f>
        <v>150</v>
      </c>
      <c r="P7" s="3">
        <f>O7/$O$8</f>
        <v>0.0375</v>
      </c>
    </row>
    <row r="8" ht="14.25" customHeight="1">
      <c r="A8" t="str">
        <v>Total des REVENUS</v>
      </c>
      <c r="B8" s="4">
        <f>SUM(B2:B7)</f>
        <v>4000</v>
      </c>
      <c r="C8" s="4">
        <f>SUM(C2:C7)</f>
        <v>0</v>
      </c>
      <c r="D8" s="4">
        <f>SUM(D2:D7)</f>
        <v>0</v>
      </c>
      <c r="E8" s="4">
        <f>SUM(E2:E7)</f>
        <v>0</v>
      </c>
      <c r="F8" s="4">
        <f>SUM(F2:F7)</f>
        <v>0</v>
      </c>
      <c r="G8" s="4">
        <f>SUM(G2:G7)</f>
        <v>0</v>
      </c>
      <c r="H8" s="4">
        <f>SUM(H2:H7)</f>
        <v>0</v>
      </c>
      <c r="I8" s="4">
        <f>SUM(I2:I7)</f>
        <v>0</v>
      </c>
      <c r="J8" s="4">
        <f>SUM(J2:J7)</f>
        <v>0</v>
      </c>
      <c r="K8" s="4">
        <f>SUM(K2:K7)</f>
        <v>0</v>
      </c>
      <c r="L8" s="4">
        <f>SUM(L2:L7)</f>
        <v>0</v>
      </c>
      <c r="M8" s="4">
        <f>SUM(M2:M7)</f>
        <v>0</v>
      </c>
      <c r="O8" s="4">
        <f>SUM(B8:M8)</f>
        <v>4000</v>
      </c>
      <c r="P8" s="3">
        <f>O8/$O$8</f>
        <v>1</v>
      </c>
      <c r="Q8" s="4" t="str">
        <v>Votre CA (chiffre d'affaires) annuel</v>
      </c>
    </row>
    <row r="9">
      <c r="A9" t="str">
        <v>Frais de mission</v>
      </c>
      <c r="B9" s="4">
        <v>20</v>
      </c>
      <c r="O9" s="4">
        <f>SUM(B9:M9)</f>
        <v>20</v>
      </c>
      <c r="P9" s="3">
        <f>O9/$O$35</f>
        <v>0.005633802816901409</v>
      </c>
    </row>
    <row r="10">
      <c r="A10" t="str">
        <v>Frais de banque</v>
      </c>
      <c r="B10" s="4">
        <v>0</v>
      </c>
      <c r="O10" s="4">
        <f>SUM(B10:M10)</f>
        <v>0</v>
      </c>
      <c r="P10" s="3">
        <f>O10/$O$35</f>
        <v>0</v>
      </c>
    </row>
    <row r="11">
      <c r="A11" t="str">
        <v xml:space="preserve">Loyer  </v>
      </c>
      <c r="B11" s="4">
        <v>800</v>
      </c>
      <c r="O11" s="4">
        <f>SUM(B11:M11)</f>
        <v>800</v>
      </c>
      <c r="P11" s="3">
        <f>O11/$O$35</f>
        <v>0.22535211267605634</v>
      </c>
    </row>
    <row r="12">
      <c r="A12" t="str">
        <v xml:space="preserve">Electricité&amp;gaz </v>
      </c>
      <c r="B12" s="4">
        <v>30</v>
      </c>
      <c r="O12" s="4">
        <f>SUM(B12:M12)</f>
        <v>30</v>
      </c>
      <c r="P12" s="3">
        <f>O12/$O$35</f>
        <v>0.008450704225352112</v>
      </c>
    </row>
    <row r="13">
      <c r="A13" t="str">
        <v>Charges copropriété</v>
      </c>
      <c r="B13" s="4">
        <v>0</v>
      </c>
      <c r="O13" s="4">
        <f>SUM(B13:M13)</f>
        <v>0</v>
      </c>
      <c r="P13" s="3">
        <f>O13/$O$35</f>
        <v>0</v>
      </c>
    </row>
    <row r="14">
      <c r="A14" t="str">
        <v>Travaux</v>
      </c>
      <c r="B14" s="4">
        <v>0</v>
      </c>
      <c r="O14" s="4">
        <f>SUM(B14:M14)</f>
        <v>0</v>
      </c>
      <c r="P14" s="3">
        <f>O14/$O$35</f>
        <v>0</v>
      </c>
    </row>
    <row r="15">
      <c r="A15" t="str">
        <v>Carburant</v>
      </c>
      <c r="B15" s="4">
        <v>0</v>
      </c>
      <c r="O15" s="4">
        <f>SUM(B15:M15)</f>
        <v>0</v>
      </c>
      <c r="P15" s="3">
        <f>O15/$O$35</f>
        <v>0</v>
      </c>
    </row>
    <row r="16">
      <c r="A16" t="str">
        <v>Péage</v>
      </c>
      <c r="B16" s="4">
        <v>0</v>
      </c>
      <c r="O16" s="4">
        <f>SUM(B16:M16)</f>
        <v>0</v>
      </c>
      <c r="P16" s="3">
        <f>O16/$O$35</f>
        <v>0</v>
      </c>
    </row>
    <row r="17">
      <c r="A17" t="str">
        <v>Entretien voiture / location</v>
      </c>
      <c r="B17" s="4">
        <v>0</v>
      </c>
      <c r="O17" s="4">
        <f>SUM(B17:M17)</f>
        <v>0</v>
      </c>
      <c r="P17" s="3">
        <f>O17/$O$35</f>
        <v>0</v>
      </c>
    </row>
    <row r="18">
      <c r="A18" t="str">
        <v>Train&amp;TEC</v>
      </c>
      <c r="B18" s="4">
        <v>200</v>
      </c>
      <c r="O18" s="4">
        <f>SUM(B18:M18)</f>
        <v>200</v>
      </c>
      <c r="P18" s="3">
        <f>O18/$O$35</f>
        <v>0.056338028169014086</v>
      </c>
    </row>
    <row r="19">
      <c r="A19" t="str">
        <v>Alimentation</v>
      </c>
      <c r="B19" s="4">
        <v>500</v>
      </c>
      <c r="O19" s="4">
        <f>SUM(B19:M19)</f>
        <v>500</v>
      </c>
      <c r="P19" s="3">
        <f>O19/$O$35</f>
        <v>0.14084507042253522</v>
      </c>
    </row>
    <row r="20">
      <c r="A20" t="str">
        <v>Hygiène</v>
      </c>
      <c r="B20" s="4">
        <v>50</v>
      </c>
      <c r="O20" s="4">
        <f>SUM(B20:M20)</f>
        <v>50</v>
      </c>
      <c r="P20" s="3">
        <f>O20/$O$35</f>
        <v>0.014084507042253521</v>
      </c>
    </row>
    <row r="21">
      <c r="A21" t="str">
        <v>Santé</v>
      </c>
      <c r="B21" s="4">
        <v>0</v>
      </c>
      <c r="O21" s="4">
        <f>SUM(B21:M21)</f>
        <v>0</v>
      </c>
      <c r="P21" s="3">
        <f>O21/$O$35</f>
        <v>0</v>
      </c>
    </row>
    <row r="22">
      <c r="A22" t="str">
        <v xml:space="preserve">Échéance emprunt </v>
      </c>
      <c r="B22" s="4">
        <v>900</v>
      </c>
      <c r="O22" s="4">
        <f>SUM(B22:M22)</f>
        <v>900</v>
      </c>
      <c r="P22" s="3">
        <f>O22/$O$35</f>
        <v>0.2535211267605634</v>
      </c>
    </row>
    <row r="23">
      <c r="A23" t="str">
        <v xml:space="preserve">Assur. prêt </v>
      </c>
      <c r="B23" s="4">
        <v>15</v>
      </c>
      <c r="O23" s="4">
        <f>SUM(B23:M23)</f>
        <v>15</v>
      </c>
      <c r="P23" s="3">
        <f>O23/$O$35</f>
        <v>0.004225352112676056</v>
      </c>
    </row>
    <row r="24">
      <c r="A24" t="str">
        <v xml:space="preserve">Assistance </v>
      </c>
      <c r="B24" s="4">
        <v>0</v>
      </c>
      <c r="O24" s="4">
        <f>SUM(B24:M24)</f>
        <v>0</v>
      </c>
      <c r="P24" s="3">
        <f>O24/$O$35</f>
        <v>0</v>
      </c>
    </row>
    <row r="25">
      <c r="A25" t="str">
        <v>Assur. Maladie</v>
      </c>
      <c r="B25" s="4">
        <v>40</v>
      </c>
      <c r="O25" s="4">
        <f>SUM(B25:M25)</f>
        <v>40</v>
      </c>
      <c r="P25" s="3">
        <f>O25/$O$35</f>
        <v>0.011267605633802818</v>
      </c>
    </row>
    <row r="26">
      <c r="A26" t="str">
        <v>Assur. habitation (GMF)</v>
      </c>
      <c r="B26" s="4">
        <v>0</v>
      </c>
      <c r="O26" s="4">
        <f>SUM(B26:M26)</f>
        <v>0</v>
      </c>
      <c r="P26" s="3">
        <f>O26/$O$35</f>
        <v>0</v>
      </c>
    </row>
    <row r="27">
      <c r="A27" t="str">
        <v xml:space="preserve">Téléphone </v>
      </c>
      <c r="B27" s="4">
        <v>10</v>
      </c>
      <c r="O27" s="4">
        <f>SUM(B27:M27)</f>
        <v>10</v>
      </c>
      <c r="P27" s="3">
        <f>O27/$O$35</f>
        <v>0.0028169014084507044</v>
      </c>
    </row>
    <row r="28">
      <c r="A28" t="str">
        <v>Internet (ORANGE)</v>
      </c>
      <c r="B28" s="4">
        <v>20</v>
      </c>
      <c r="O28" s="4">
        <f>SUM(B28:M28)</f>
        <v>20</v>
      </c>
      <c r="P28" s="3">
        <f>O28/$O$35</f>
        <v>0.005633802816901409</v>
      </c>
    </row>
    <row r="29">
      <c r="A29" t="str">
        <v>Impôts&amp;taxes</v>
      </c>
      <c r="B29" s="4">
        <v>350</v>
      </c>
      <c r="O29" s="4">
        <f>SUM(B29:M29)</f>
        <v>350</v>
      </c>
      <c r="P29" s="3">
        <f>O29/$O$35</f>
        <v>0.09859154929577464</v>
      </c>
    </row>
    <row r="30">
      <c r="A30" t="str">
        <v>Habillement</v>
      </c>
      <c r="B30" s="5">
        <v>50</v>
      </c>
      <c r="O30" s="4">
        <f>SUM(B30:M30)</f>
        <v>50</v>
      </c>
      <c r="P30" s="3">
        <f>O30/$O$35</f>
        <v>0.014084507042253521</v>
      </c>
    </row>
    <row r="31">
      <c r="A31" t="str">
        <v>Sorties&amp;loisirs</v>
      </c>
      <c r="B31" s="4">
        <v>500</v>
      </c>
      <c r="O31" s="4">
        <f>SUM(B31:M31)</f>
        <v>500</v>
      </c>
      <c r="P31" s="3">
        <f>O31/$O$35</f>
        <v>0.14084507042253522</v>
      </c>
    </row>
    <row r="32">
      <c r="A32" t="str">
        <v>Cadeaux</v>
      </c>
      <c r="B32" s="4">
        <v>35</v>
      </c>
      <c r="O32" s="4">
        <f>SUM(B32:M32)</f>
        <v>35</v>
      </c>
      <c r="P32" s="3">
        <f>O32/$O$35</f>
        <v>0.009859154929577466</v>
      </c>
    </row>
    <row r="33">
      <c r="A33" t="str">
        <v>Dépenses exceptionnelles</v>
      </c>
      <c r="B33" s="4">
        <v>30</v>
      </c>
      <c r="O33" s="4">
        <f>SUM(B33:M33)</f>
        <v>30</v>
      </c>
      <c r="P33" s="3">
        <f>O33/$O$35</f>
        <v>0.008450704225352112</v>
      </c>
    </row>
    <row r="34" ht="13.5" customHeight="1">
      <c r="A34" t="str">
        <v>Dépenses d'équipement</v>
      </c>
      <c r="B34" s="5">
        <v>0</v>
      </c>
      <c r="O34" s="4">
        <f>SUM(B34:M34)</f>
        <v>0</v>
      </c>
      <c r="P34" s="3">
        <f>O34/$O$35</f>
        <v>0</v>
      </c>
    </row>
    <row r="35" ht="18.75" customHeight="1">
      <c r="A35" t="str">
        <v>Total des DEPENSES</v>
      </c>
      <c r="B35" s="4">
        <f>SUM(B9:B34)</f>
        <v>3550</v>
      </c>
      <c r="C35" s="4">
        <f>SUM(C9:C34)</f>
        <v>0</v>
      </c>
      <c r="D35" s="4">
        <f>SUM(D9:D34)</f>
        <v>0</v>
      </c>
      <c r="E35" s="4">
        <f>SUM(E9:E34)</f>
        <v>0</v>
      </c>
      <c r="F35" s="4">
        <f>SUM(F9:F34)</f>
        <v>0</v>
      </c>
      <c r="G35" s="4">
        <f>SUM(G9:G34)</f>
        <v>0</v>
      </c>
      <c r="H35" s="4">
        <f>SUM(H9:H34)</f>
        <v>0</v>
      </c>
      <c r="I35" s="4">
        <f>SUM(I9:I34)</f>
        <v>0</v>
      </c>
      <c r="J35" s="4">
        <f>SUM(J9:J34)</f>
        <v>0</v>
      </c>
      <c r="K35" s="4">
        <f>SUM(K9:K34)</f>
        <v>0</v>
      </c>
      <c r="L35" s="4">
        <f>SUM(L9:L34)</f>
        <v>0</v>
      </c>
      <c r="M35" s="4">
        <f>SUM(M9:M34)</f>
        <v>0</v>
      </c>
      <c r="O35" s="4">
        <f>SUM(B35:M35)</f>
        <v>3550</v>
      </c>
      <c r="P35" s="3">
        <f>O35/$O$35</f>
        <v>1</v>
      </c>
      <c r="Q35" t="str">
        <v>Vos dépenses : vos dépenses annuelles</v>
      </c>
    </row>
    <row r="36" ht="21" customHeight="1">
      <c r="A36" t="str">
        <v>SOLDE MENSUEL</v>
      </c>
      <c r="B36" s="4">
        <f>B8-B35</f>
        <v>450</v>
      </c>
      <c r="C36" s="4">
        <f>C8-C35</f>
        <v>0</v>
      </c>
      <c r="D36" s="4">
        <f>D8-D35</f>
        <v>0</v>
      </c>
      <c r="E36" s="4">
        <f>E8-E35</f>
        <v>0</v>
      </c>
      <c r="F36" s="4">
        <f>F8-F35</f>
        <v>0</v>
      </c>
      <c r="G36" s="4">
        <f>G8-G35</f>
        <v>0</v>
      </c>
      <c r="H36" s="4">
        <f>H8-H35</f>
        <v>0</v>
      </c>
      <c r="I36" s="4">
        <f>I8-I35</f>
        <v>0</v>
      </c>
      <c r="J36" s="4">
        <f>J8-J35</f>
        <v>0</v>
      </c>
      <c r="K36" s="4">
        <f>K8-K35</f>
        <v>0</v>
      </c>
      <c r="L36" s="4">
        <f>L8-L35</f>
        <v>0</v>
      </c>
      <c r="M36" s="4">
        <f>M8-M35</f>
        <v>0</v>
      </c>
      <c r="O36" s="4">
        <f>SUM(B36:M36)</f>
        <v>450</v>
      </c>
      <c r="P36" s="3">
        <f>O36/O8</f>
        <v>0.1125</v>
      </c>
      <c r="Q36" t="str">
        <v>Votre bénéfice annuel (ou déficit si dépenses &gt; CA)</v>
      </c>
    </row>
    <row r="37" ht="14.25" customHeight="1"/>
    <row r="38">
      <c r="A38" t="str">
        <v>Patrimoine financier initial</v>
      </c>
      <c r="B38" s="4">
        <v>76000</v>
      </c>
      <c r="C38" s="4">
        <f>B39</f>
        <v>76450</v>
      </c>
    </row>
    <row r="39" ht="13.5" customHeight="1">
      <c r="A39" t="str">
        <v>Patrimoine financier final</v>
      </c>
      <c r="B39" s="4">
        <f>B36+B38</f>
        <v>76450</v>
      </c>
      <c r="C39" s="4">
        <f>C36+C38</f>
        <v>76450</v>
      </c>
    </row>
    <row r="40"/>
    <row r="41"/>
    <row r="42"/>
    <row r="45"/>
    <row r="46"/>
    <row r="47"/>
    <row r="48"/>
    <row r="50"/>
    <row r="51"/>
    <row r="52"/>
    <row r="53"/>
    <row r="54"/>
    <row r="55"/>
    <row r="56"/>
    <row r="58"/>
    <row r="59"/>
    <row r="60"/>
  </sheetData>
  <mergeCells count="3">
    <mergeCell ref="N1:N36"/>
    <mergeCell ref="A37:N37"/>
    <mergeCell ref="N38:N39"/>
  </mergeCells>
  <pageMargins left="0.7" right="0.7" top="0.75" bottom="0.75" header="0.3" footer="0.3"/>
  <ignoredErrors>
    <ignoredError numberStoredAsText="1" sqref="A1:T60"/>
  </ignoredErrors>
  <legacyDrawing r:id="rId1"/>
</worksheet>
</file>

<file path=xl/worksheets/sheet5.xml><?xml version="1.0" encoding="utf-8"?>
<worksheet xmlns="http://schemas.openxmlformats.org/spreadsheetml/2006/main" xmlns:r="http://schemas.openxmlformats.org/officeDocument/2006/relationships">
  <dimension ref="A1"/>
  <sheetViews>
    <sheetView workbookViewId="0" rightToLeft="0"/>
  </sheetViews>
  <sheetData/>
  <pageMargins left="0.787401575" right="0.787401575" top="0.984251969" bottom="0.984251969" header="0.4921259845" footer="0.4921259845"/>
  <ignoredErrors>
    <ignoredError numberStoredAsText="1" sqref="A1"/>
  </ignoredErrors>
</worksheet>
</file>

<file path=xl/worksheets/sheet6.xml><?xml version="1.0" encoding="utf-8"?>
<worksheet xmlns="http://schemas.openxmlformats.org/spreadsheetml/2006/main" xmlns:r="http://schemas.openxmlformats.org/officeDocument/2006/relationships">
  <dimension ref="B1:I32"/>
  <sheetViews>
    <sheetView workbookViewId="0" rightToLeft="0"/>
  </sheetViews>
  <cols>
    <col min="3" max="3" customWidth="1" width="39"/>
    <col min="5" max="5" customWidth="1" width="12.85546875"/>
  </cols>
  <sheetData>
    <row r="1" ht="15.75" customHeight="1">
      <c r="C1" t="str">
        <v>Calcul de la rentabilité de votre investissement en bourse</v>
      </c>
    </row>
    <row r="2" ht="15.75" customHeight="1"/>
    <row r="3" ht="15.75" customHeight="1">
      <c r="B3" t="str">
        <v>Avant d'investir, lisez nos 2 articles principaux sur le sujet :</v>
      </c>
      <c r="D3" t="str">
        <v>Bien investir en bourse</v>
      </c>
      <c r="F3" t="str">
        <v>Notamment les 4 bonnes pratiques pour investir (dont investir en DCA à long terme)</v>
      </c>
    </row>
    <row r="4" ht="15.75" customHeight="1">
      <c r="D4" t="str">
        <v>Les meilleurs PEA</v>
      </c>
    </row>
    <row r="6">
      <c r="B6" t="str">
        <v>On mesure la rentabilité avec le calcul du TRI (taux de rentabilité interne) qui résulte des cashflows sur la période de l’investissement.</v>
      </c>
    </row>
    <row r="7"/>
    <row r="8">
      <c r="C8" t="str">
        <v xml:space="preserve">Exemple si mon PEA était valorisé 50 450 € fin 2024. </v>
      </c>
    </row>
    <row r="9">
      <c r="C9" t="str">
        <v>Et en 2025 j'ai réalisé 3 versements sur mon PEA et 1 retrait (peu importe si les sommes ont été investies ou non, on note simplement les cashflows entrant et sortant de l'enveloppe. En pratique par exemple j'investis 1 000 € par mois en DCA).</v>
      </c>
    </row>
    <row r="10">
      <c r="C10" t="str">
        <v>Si mon PEA atteint 61 230 € fin 2025 alors cela donne un TRI de près de 16  % cette année.</v>
      </c>
    </row>
    <row r="12" ht="13.5" customHeight="1"/>
    <row r="13" ht="15" customHeight="1">
      <c r="B13" t="str">
        <v>date</v>
      </c>
      <c r="C13" t="str">
        <v>Mon PEA</v>
      </c>
      <c r="D13" t="str">
        <v>montant</v>
      </c>
      <c r="E13" t="str">
        <v>perf 2025</v>
      </c>
      <c r="I13" t="str">
        <v>Vous pouvez faire autant de tableaux de calculs que vous détenez d'enveloppe (3 assurances vie, 2 CTO, 1 PEA…).</v>
      </c>
    </row>
    <row r="14">
      <c r="B14" s="6">
        <v>45657</v>
      </c>
      <c r="C14" t="str">
        <v>valeur finale PEA 2024</v>
      </c>
      <c r="D14" s="2">
        <v>-50450</v>
      </c>
      <c r="I14" t="str">
        <v>Ainsi vous pouvez calculer le TRI de chaque enveloppe d'investissement.</v>
      </c>
    </row>
    <row r="15">
      <c r="B15" s="6">
        <v>45674</v>
      </c>
      <c r="C15" t="str">
        <v>versement</v>
      </c>
      <c r="D15" s="2">
        <v>-2000</v>
      </c>
    </row>
    <row r="16">
      <c r="B16" s="6">
        <v>45804</v>
      </c>
      <c r="C16" t="str">
        <v>retrait</v>
      </c>
      <c r="D16" s="2">
        <v>10000</v>
      </c>
    </row>
    <row r="17">
      <c r="B17" s="6">
        <v>45884</v>
      </c>
      <c r="C17" t="str">
        <v>versement</v>
      </c>
      <c r="D17" s="2">
        <v>-5000</v>
      </c>
    </row>
    <row r="18">
      <c r="B18" s="6">
        <v>45945</v>
      </c>
      <c r="C18" t="str">
        <v>versement</v>
      </c>
      <c r="D18" s="2">
        <v>-6000</v>
      </c>
    </row>
    <row r="19"/>
    <row r="20"/>
    <row r="21"/>
    <row r="22"/>
    <row r="23"/>
    <row r="24"/>
    <row r="25"/>
    <row r="26"/>
    <row r="27">
      <c r="E27" s="2">
        <f>SUM(D14:D29)</f>
        <v>7780</v>
      </c>
      <c r="F27" t="str">
        <v>Plus-value (PV) de l'année</v>
      </c>
    </row>
    <row r="28">
      <c r="E28" s="7">
        <f>XIRR(D14:D29,B14:B29,0.1)</f>
        <v>0.1570036828517914</v>
      </c>
      <c r="F28" t="str">
        <v>TRI de l'année</v>
      </c>
    </row>
    <row r="29">
      <c r="B29" s="6">
        <v>46022</v>
      </c>
      <c r="C29" t="str">
        <v>valeur finale PEA 2025</v>
      </c>
      <c r="D29" s="2">
        <v>61230</v>
      </c>
    </row>
    <row r="32">
      <c r="B32" t="str">
        <v>Vous souhaitez aussi calculer la rentabilité de vos investissements immobiliers ? Lisez cet article avec exemple chiffré.</v>
      </c>
    </row>
  </sheetData>
  <hyperlinks>
    <hyperlink ref="D3" r:id="rId1"/>
    <hyperlink ref="F3" r:id="rId2" location="menu3"/>
    <hyperlink ref="D4" r:id="rId3"/>
    <hyperlink ref="B6" r:id="rId4"/>
    <hyperlink ref="B32" r:id="rId5" location="menu2"/>
  </hyperlinks>
  <pageMargins left="0.7" right="0.7" top="0.75" bottom="0.75" header="0.3" footer="0.3"/>
  <ignoredErrors>
    <ignoredError numberStoredAsText="1" sqref="B1:I32"/>
  </ignoredErrors>
</worksheet>
</file>

<file path=docProps/app.xml><?xml version="1.0" encoding="utf-8"?>
<Properties xmlns="http://schemas.openxmlformats.org/officeDocument/2006/extended-properties" xmlns:vt="http://schemas.openxmlformats.org/officeDocument/2006/docPropsVTypes">
  <Application>SheetJS</Application>
  <AppVersion>16.0300</AppVersion>
  <Company/>
  <DocSecurity>0</DocSecurity>
  <Manager/>
  <HyperlinksChanged>false</HyperlinksChanged>
  <SharedDoc>false</SharedDoc>
  <LinksUpToDate>false</LinksUpToDate>
  <ScaleCrop>false</ScaleCrop>
  <HeadingPairs>
    <vt:vector size="2" baseType="variant">
      <vt:variant>
        <vt:lpstr>Worksheets</vt:lpstr>
      </vt:variant>
      <vt:variant>
        <vt:i4>6</vt:i4>
      </vt:variant>
    </vt:vector>
  </HeadingPairs>
  <TitlesOfParts>
    <vt:vector size="6" baseType="lpstr">
      <vt:lpstr>Explications</vt:lpstr>
      <vt:lpstr>Bilan mensuel</vt:lpstr>
      <vt:lpstr>2024</vt:lpstr>
      <vt:lpstr>2026</vt:lpstr>
      <vt:lpstr>TOTAL</vt:lpstr>
      <vt:lpstr>Calcul renta (TRI)</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2005-12-04T21:06:38Z</dcterms:created>
  <dcterms:modified xsi:type="dcterms:W3CDTF">2025-12-11T15:28:50Z</dcterms:modified>
  <cp:lastPrinted>2009-08-23T20:00:45Z</cp:lastPrinted>
  <dc:title>Modèle Excel pour suivre la performance, la répartition et les dividendes de son portefeuille PEA.</dc:title>
</cp:coreProperties>
</file>